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tabRatio="808"/>
  </bookViews>
  <sheets>
    <sheet name="2-全屋软装家具工程量清单" sheetId="9" r:id="rId1"/>
  </sheets>
  <definedNames>
    <definedName name="_xlnm.Print_Area" localSheetId="0">'2-全屋软装家具工程量清单'!$A$1:$J$46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86CD4B3971744BE4AACE016961F050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2476500"/>
          <a:ext cx="1437640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616B40FC3B34F6182549377B79EBE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5715000"/>
          <a:ext cx="141859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93AF287E37445769EB0861E65109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8940800"/>
          <a:ext cx="1437640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32DB54B388F3437284F915B7BC5D3EA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11696700"/>
          <a:ext cx="141859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CD814A9A6F1B45229070FDFB74CFEC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5750" y="14613890"/>
          <a:ext cx="1111250" cy="887730"/>
        </a:xfrm>
        <a:prstGeom prst="rect">
          <a:avLst/>
        </a:prstGeom>
        <a:ln w="9525">
          <a:noFill/>
        </a:ln>
      </xdr:spPr>
    </xdr:pic>
  </etc:cellImage>
  <etc:cellImage>
    <xdr:pic>
      <xdr:nvPicPr>
        <xdr:cNvPr id="33" name="ID_9D345D4BB844480DA4DE77734096BC6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9110" y="8262620"/>
          <a:ext cx="1057275" cy="1102995"/>
        </a:xfrm>
        <a:prstGeom prst="rect">
          <a:avLst/>
        </a:prstGeom>
        <a:ln w="9525">
          <a:noFill/>
        </a:ln>
      </xdr:spPr>
    </xdr:pic>
  </etc:cellImage>
  <etc:cellImage>
    <xdr:pic>
      <xdr:nvPicPr>
        <xdr:cNvPr id="7" name="ID_A4CA2DE7D02D4563B04FC939319C5B8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44285" y="1219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13C0978D7904CE7A114F573661C9CD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5880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62078088F4C4374A7B5C9B32BD2E42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44285" y="947420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E9D6C23367C94202A3FCCC24D1CC7BE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161925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CC03050518984702AEA7169A0628BED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44285" y="21666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F81AA1AB0EE74E66815FB525BE8E91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262890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FE1F31ACB21F42E383C1362C7B4AAB3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00825" y="2960243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E0865BCF97354577ADB55994B0334BE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33693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B558376CCFE3444A946C308DF4411BF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44285" y="3647440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DFD8B4B26F96481EAC99AC8545B123B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44285" y="41021000"/>
          <a:ext cx="13944600" cy="948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D40F20E8C74B462CB484CC6E78DE710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424434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CA4CF8372E2844B396227EC4C037FE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44285" y="47320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8790AA25B95A40539882DC2881EE3FA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508127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8682E221CA624D4592AA1CF6BDA1FAA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75095" y="5389499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58E1B29F7A7A4367BC0309B0AAD6D94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741299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2DC02844FE6C4C0DBB30031C6700A543" descr="36cb188ffa5437b7f567b2b5257ceae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930775" y="15633700"/>
          <a:ext cx="1508125" cy="831850"/>
        </a:xfrm>
        <a:prstGeom prst="rect">
          <a:avLst/>
        </a:prstGeom>
      </xdr:spPr>
    </xdr:pic>
  </etc:cellImage>
  <etc:cellImage>
    <xdr:pic>
      <xdr:nvPicPr>
        <xdr:cNvPr id="25" name="ID_4B37C9973FA946C6A84C016B4AF59DF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10795000"/>
          <a:ext cx="729615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DFEC2CC1A64E4DDA8FBC63A222A0622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30797500"/>
          <a:ext cx="729615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B6FA61B1BB9F4BC691382D1165C02B8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55130700"/>
          <a:ext cx="729615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4DE7B496F39F4CD1869F87C3D8DAF8B8" descr="36cb188ffa5437b7f567b2b5257ceae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43865800"/>
          <a:ext cx="1636395" cy="831850"/>
        </a:xfrm>
        <a:prstGeom prst="rect">
          <a:avLst/>
        </a:prstGeom>
      </xdr:spPr>
    </xdr:pic>
  </etc:cellImage>
  <etc:cellImage>
    <xdr:pic>
      <xdr:nvPicPr>
        <xdr:cNvPr id="46" name="ID_786AC559C3D24222968E9067DF7252E9" descr="36cb188ffa5437b7f567b2b5257ceae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75793600"/>
          <a:ext cx="1636395" cy="831850"/>
        </a:xfrm>
        <a:prstGeom prst="rect">
          <a:avLst/>
        </a:prstGeom>
      </xdr:spPr>
    </xdr:pic>
  </etc:cellImage>
  <etc:cellImage>
    <xdr:pic>
      <xdr:nvPicPr>
        <xdr:cNvPr id="47" name="ID_73E93009E5974C18B7E3EA8C8F07CF2E" descr="截屏2025-11-13 10.45.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44285" y="77622400"/>
          <a:ext cx="1462405" cy="1419225"/>
        </a:xfrm>
        <a:prstGeom prst="rect">
          <a:avLst/>
        </a:prstGeom>
      </xdr:spPr>
    </xdr:pic>
  </etc:cellImage>
  <etc:cellImage>
    <xdr:pic>
      <xdr:nvPicPr>
        <xdr:cNvPr id="48" name="ID_6D333AB2703B4D4783B7D7EE3B342338" descr="截屏2025-11-13 10.45.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44285" y="45135800"/>
          <a:ext cx="1462405" cy="1419225"/>
        </a:xfrm>
        <a:prstGeom prst="rect">
          <a:avLst/>
        </a:prstGeom>
      </xdr:spPr>
    </xdr:pic>
  </etc:cellImage>
  <etc:cellImage>
    <xdr:pic>
      <xdr:nvPicPr>
        <xdr:cNvPr id="49" name="ID_5DF1FDAD52A54C409DCEF520ACD80E45" descr="截屏2025-11-13 10.45.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44285" y="19519900"/>
          <a:ext cx="1462405" cy="1419225"/>
        </a:xfrm>
        <a:prstGeom prst="rect">
          <a:avLst/>
        </a:prstGeom>
      </xdr:spPr>
    </xdr:pic>
  </etc:cellImage>
  <etc:cellImage>
    <xdr:pic>
      <xdr:nvPicPr>
        <xdr:cNvPr id="30" name="ID_99BEAC6483384391BF039323133F663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44285" y="14643100"/>
          <a:ext cx="3781425" cy="3143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6F6B175D46C8461189E03441A7C0FBE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38595" y="37938710"/>
          <a:ext cx="729615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CC840A45462B43DFBE45E2559822987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44285" y="56908700"/>
          <a:ext cx="2943225" cy="4238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2B65101F7A4445CF93A6BF9C785ED0E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455410" y="59950350"/>
          <a:ext cx="3781425" cy="31432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<sst xmlns="http://schemas.openxmlformats.org/spreadsheetml/2006/main" count="149" uniqueCount="56">
  <si>
    <t>全屋软装家具工程量清单</t>
  </si>
  <si>
    <t>序号</t>
  </si>
  <si>
    <t>功能空间</t>
  </si>
  <si>
    <t>产品名称</t>
  </si>
  <si>
    <t>规格型号及详细技术参数</t>
  </si>
  <si>
    <t>单位</t>
  </si>
  <si>
    <t>单户数量</t>
  </si>
  <si>
    <t>不含税单价（元）</t>
  </si>
  <si>
    <t>不含税总价（元）</t>
  </si>
  <si>
    <t>备注</t>
  </si>
  <si>
    <t>B1户型</t>
  </si>
  <si>
    <t>客厅</t>
  </si>
  <si>
    <t>沙发</t>
  </si>
  <si>
    <t>1.材料名称：科技布沙发
2.★规格：2100±5*880±5
3.★材质：实木框架/科技布面料/高回弹海绵，甲醛含量&lt;75，染色牢度-耐酸汗渍(变色、沾色)&gt;3,染色牢度-耐碱汗渍(变色、沾色)&gt;3，无异味</t>
  </si>
  <si>
    <t>套</t>
  </si>
  <si>
    <t>茶几</t>
  </si>
  <si>
    <t>1、★材质：原木色，无异味，采用优质橡胶木，甲醛释放量≤0.1mg/L，木材含水率8-10%，抗弯强度≥153Mpa。    
2、★规格：1200*600±5*450±5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</si>
  <si>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张</t>
  </si>
  <si>
    <t>客厅窗帘</t>
  </si>
  <si>
    <t>全遮光棉麻布帘
一：窗帘
1、成分：棉麻
2、燃烧性能测试：水洗100次及以上
3、★遮光度：全遮光
4、▲褶皱倍数：2.0
二：轨道
1、▲材质为铝合金，无异味
2、规格尺寸：按现场尺寸
三：其他
1、其他:完成工作所需一切内容，满足设计、技术规范及验收规范要求，并符合询比采购文件的技术标准、要求
2、结算工程量按窗帘水平展开长度计量</t>
  </si>
  <si>
    <t>m</t>
  </si>
  <si>
    <t>卧室</t>
  </si>
  <si>
    <t>1.5米床</t>
  </si>
  <si>
    <t>1、★基材：原木色，无异味，框架：采用优质橡胶木，甲醛释放量≤0.1mg/L，木材含水率8-10%，抗弯强度≥153Mpa。    
2、★规格：1500±5*2000±5
3、▲床板：采用16MM松木排骨架，
4、▲五金配件：采用优质五金配件，表面做耐腐蚀防锈处理，应符合国家标准，长久使用不变形，不生锈，坚固耐用。
5、其他:完成工作所需一切内容，满足设计、技术规范及验收规范要求，并符合询比采购文件的技术标准、要求</t>
  </si>
  <si>
    <t>1.5米床垫</t>
  </si>
  <si>
    <t>1.★面料：亲肤针织面料
2.★材质：高密度海绵记忆棉或凝胶记忆棉或乳胶或独立袋装弹簧
3.★规格：宽（1500mm±10mm）*长（2000mm±10mm），与床规格匹配，厚度20cm及以上
4.▲360度防撞护边:四周360度护边防撞设计，美观大气，防撞保护 
5.其他:完成工作所需一切内容，满足设计、技术规范及验收规范要求，并符合询比采购文件的技术标准、要求</t>
  </si>
  <si>
    <t>床头柜</t>
  </si>
  <si>
    <t>1、★材质：原木色，无异味，采用优质橡胶木，甲醛释放量≤0.1mg/L，木材含水率8-10%，抗弯强度≥153Mpa。    
2、★规格：450±5*400±5*450±5
3、▲五金配件：三节静音导轨、抽拉抽屉
4、其他:完成工作所需一切内容，满足设计、技术规范及验收规范要求，并符合询比采购文件的技术标准、要求</t>
  </si>
  <si>
    <t>个</t>
  </si>
  <si>
    <t>1.4米衣柜</t>
  </si>
  <si>
    <t>1.材料名称：移门衣柜(含2个抽屉）
2.★规格：1400±5*580±5*2000±5
3.★材质：采用三聚氰胺饰面多层板，板厚≥18mm（层数≥11），原木色，无异味，环保等级不低于E0级。
4.▲挂衣杆：铝合金挂衣杆
5.▲暗拉手
6.其他:完成工作所需一切内容，满足设计、技术规范及验收规范要求，并符合询比采购文件的技术标准、要求</t>
  </si>
  <si>
    <t>卧室窗帘</t>
  </si>
  <si>
    <t>餐厅</t>
  </si>
  <si>
    <t>餐桌</t>
  </si>
  <si>
    <t>1、★材质：原木色，无异味，采用优质橡胶木，甲醛释放量≤0.1mg/L，木材含水率8-10%，抗弯强度≥153Mpa。    
2、★规格：800*800±5*750±5
3、▲五金配件：采用优质五金配件，表面做耐腐蚀防锈处理，应符合国家标准，长久使用不变形，不生锈，坚固耐用。
4、其他:完成工作所需一切内容，满足设计、技术规范及验收规范要求，并符合招标文件的技术标准、要求</t>
  </si>
  <si>
    <t>餐椅
（1套2把）</t>
  </si>
  <si>
    <t>1、★材质：原木色，无异味，采用优质橡胶木，甲醛释放量≤0.1mg/L，木材含水率8-10%，抗弯强度≥153Mpa。    
2、★规格：宽40±5*48±5*高45±5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</si>
  <si>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把</t>
  </si>
  <si>
    <t>通用</t>
  </si>
  <si>
    <t>晾衣架</t>
  </si>
  <si>
    <t>1.名称：固定顶装晾衣架(长度2m，双排)
2.★参数：承重≥100斤，长度≥2米
3.▲耐光色牢度：&gt;5级
4.★材质：304不锈钢
5.颜色：原色
6.其他说明:完成工作所需一切内容，满足设计、技术规范及验收规范要求，并符合询比采购文件的技术标准、要求</t>
  </si>
  <si>
    <t>鞋架</t>
  </si>
  <si>
    <t>1.材料名称：鞋柜(含2个抽屉）  
2、★规格：800±5*350±5*1100±5
3.  ★材质：采用三聚氰胺饰面多层板，板厚≥18mm（层数≥11），原木色，无异味，环保等级不低于E0级。
4.  ▲暗拉手
5.  其他:完成工作所需一切内容，满足设计、技术规范及验收规范要求，并符合询比采购文件的技术标准、要求</t>
  </si>
  <si>
    <t>B2户型</t>
  </si>
  <si>
    <t>卧室1</t>
  </si>
  <si>
    <t>1.4米主卧衣柜</t>
  </si>
  <si>
    <t>卧室2</t>
  </si>
  <si>
    <t>次卧衣柜</t>
  </si>
  <si>
    <t>组</t>
  </si>
  <si>
    <t>1、★材质：原木色，无异味，采用优质橡胶木，甲醛释放量≤0.1mg/L，木材含水率8-10%，抗弯强度≥153Mpa。    
2、★规格：1200±5*750±5*750±5（展开后长度≥1500）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</si>
  <si>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餐椅
（1套4把）</t>
  </si>
  <si>
    <t>B4户型</t>
  </si>
  <si>
    <t>主卧</t>
  </si>
  <si>
    <t>主卧衣柜</t>
  </si>
  <si>
    <t>厨房窗帘</t>
  </si>
  <si>
    <t>铝合金百叶帘
一：窗帘
1、★成分：白色铝合金叶片，无异味
2、★叶片宽度：≥25mm
3、控制方式：手动
4、▲厚度：≥0.18mm
5、▲叶片需有防锈中托码；拉珠直径≥3.0mm，须有限位保护装置
二：其他
1、其他:完成工作所需一切内容，满足设计、技术规范及验收规范要求，并符合招标文件的技术标准、要求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</si>
</sst>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color theme="1"/>
      <name val="等线"/>
      <charset val="134"/>
      <scheme val="minor"/>
    </font>
    <font>
      <b/>
      <sz val="14"/>
      <name val="微软雅黑"/>
      <charset val="134"/>
    </font>
    <font>
      <b/>
      <sz val="11"/>
      <color rgb="FFFFFFFF"/>
      <name val="微软雅黑"/>
      <charset val="134"/>
    </font>
    <font>
      <b/>
      <sz val="11"/>
      <name val="微软雅黑"/>
      <charset val="134"/>
    </font>
    <font>
      <sz val="10"/>
      <color rgb="FF333333"/>
      <name val="微软雅黑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109220</xdr:colOff>
      <xdr:row>4</xdr:row>
      <xdr:rowOff>343535</xdr:rowOff>
    </xdr:from>
    <xdr:to>
      <xdr:col>4</xdr:col>
      <xdr:colOff>1430020</xdr:colOff>
      <xdr:row>4</xdr:row>
      <xdr:rowOff>1137285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3505" y="2616835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</xdr:row>
      <xdr:rowOff>283210</xdr:rowOff>
    </xdr:from>
    <xdr:to>
      <xdr:col>4</xdr:col>
      <xdr:colOff>1430655</xdr:colOff>
      <xdr:row>17</xdr:row>
      <xdr:rowOff>1076960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4140" y="23016210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67310</xdr:colOff>
      <xdr:row>35</xdr:row>
      <xdr:rowOff>232410</xdr:rowOff>
    </xdr:from>
    <xdr:to>
      <xdr:col>4</xdr:col>
      <xdr:colOff>1388110</xdr:colOff>
      <xdr:row>35</xdr:row>
      <xdr:rowOff>1026160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11595" y="51184810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46"/>
  <sheetViews>
    <sheetView tabSelected="1" zoomScale="110" zoomScaleNormal="110" workbookViewId="0">
      <pane ySplit="2" topLeftCell="A30" activePane="bottomLeft" state="frozen"/>
      <selection/>
      <selection pane="bottomLeft" activeCell="D30" sqref="D30"/>
    </sheetView>
  </sheetViews>
  <sheetFormatPr defaultColWidth="14" defaultRowHeight="12.75"/>
  <cols>
    <col min="1" max="1" width="7.16190476190476" customWidth="1"/>
    <col min="2" max="2" width="9.56190476190476" style="2" customWidth="1"/>
    <col min="3" max="3" width="13.7619047619048" style="2" customWidth="1"/>
    <col min="4" max="4" width="64.6666666666667" customWidth="1"/>
    <col min="5" max="5" width="23.4285714285714" customWidth="1"/>
    <col min="6" max="6" width="9" customWidth="1"/>
    <col min="7" max="8" width="12" customWidth="1"/>
    <col min="9" max="9" width="12" style="3" customWidth="1"/>
    <col min="10" max="10" width="22" customWidth="1"/>
    <col min="11" max="12" width="9.21904761904762" customWidth="1"/>
    <col min="13" max="13" width="16.1428571428571" customWidth="1"/>
  </cols>
  <sheetData>
    <row r="1" ht="38" customHeight="1" spans="1:15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</row>
    <row r="2" ht="29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/>
      <c r="F2" s="6" t="s">
        <v>5</v>
      </c>
      <c r="G2" s="6" t="s">
        <v>6</v>
      </c>
      <c r="H2" s="6" t="s">
        <v>7</v>
      </c>
      <c r="I2" s="7" t="s">
        <v>8</v>
      </c>
      <c r="J2" s="6" t="s">
        <v>9</v>
      </c>
    </row>
    <row r="3" ht="29" customHeight="1" spans="1:15">
      <c r="A3" s="8" t="s">
        <v>10</v>
      </c>
      <c r="B3" s="8"/>
      <c r="C3" s="8"/>
      <c r="D3" s="8"/>
      <c r="E3" s="8"/>
      <c r="F3" s="8"/>
      <c r="G3" s="8"/>
      <c r="H3" s="8"/>
      <c r="I3" s="9">
        <f>SUM(I4:I15)</f>
        <v>0</v>
      </c>
      <c r="J3" s="8"/>
    </row>
    <row r="4" s="1" customFormat="1" ht="83" customHeight="1" outlineLevel="1" spans="1:15">
      <c r="A4" s="10">
        <v>1</v>
      </c>
      <c r="B4" s="10" t="s">
        <v>11</v>
      </c>
      <c r="C4" s="10" t="s">
        <v>12</v>
      </c>
      <c r="D4" s="11" t="s">
        <v>13</v>
      </c>
      <c r="E4" s="12" t="str">
        <f>_xlfn.DISPIMG("ID_A4CA2DE7D02D4563B04FC939319C5B8D",1)</f>
        <v>=DISPIMG("ID_A4CA2DE7D02D4563B04FC939319C5B8D",1)</v>
      </c>
      <c r="F4" s="10" t="s">
        <v>14</v>
      </c>
      <c r="G4" s="10">
        <v>1</v>
      </c>
      <c r="H4" s="13"/>
      <c r="I4" s="13"/>
      <c r="J4" s="11"/>
    </row>
    <row r="5" s="1" customFormat="1" ht="121" customHeight="1" outlineLevel="1" spans="1:15">
      <c r="A5" s="10">
        <v>2</v>
      </c>
      <c r="B5" s="10"/>
      <c r="C5" s="10" t="s">
        <v>15</v>
      </c>
      <c r="D5" s="11" t="s">
        <v>16</v>
      </c>
      <c r="E5" s="11"/>
      <c r="F5" s="10" t="s">
        <v>17</v>
      </c>
      <c r="G5" s="10">
        <v>1</v>
      </c>
      <c r="H5" s="13"/>
      <c r="I5" s="13"/>
      <c r="J5" s="11"/>
    </row>
    <row r="6" s="1" customFormat="1" ht="163" customHeight="1" outlineLevel="1" spans="1:15">
      <c r="A6" s="10">
        <v>3</v>
      </c>
      <c r="B6" s="10"/>
      <c r="C6" s="10" t="s">
        <v>18</v>
      </c>
      <c r="D6" s="11" t="s">
        <v>19</v>
      </c>
      <c r="E6" s="11" t="str">
        <f>_xlfn.DISPIMG("ID_86CD4B3971744BE4AACE016961F05073",1)</f>
        <v>=DISPIMG("ID_86CD4B3971744BE4AACE016961F05073",1)</v>
      </c>
      <c r="F6" s="10" t="s">
        <v>20</v>
      </c>
      <c r="G6" s="10">
        <v>7.2</v>
      </c>
      <c r="H6" s="13"/>
      <c r="I6" s="13"/>
      <c r="J6" s="11"/>
    </row>
    <row r="7" s="1" customFormat="1" ht="169" customHeight="1" outlineLevel="1" spans="1:15">
      <c r="A7" s="10">
        <v>4</v>
      </c>
      <c r="B7" s="10" t="s">
        <v>21</v>
      </c>
      <c r="C7" s="10" t="s">
        <v>22</v>
      </c>
      <c r="D7" s="11" t="s">
        <v>23</v>
      </c>
      <c r="E7" s="12" t="str">
        <f>_xlfn.DISPIMG("ID_213C0978D7904CE7A114F573661C9CD3",1)</f>
        <v>=DISPIMG("ID_213C0978D7904CE7A114F573661C9CD3",1)</v>
      </c>
      <c r="F7" s="10" t="s">
        <v>17</v>
      </c>
      <c r="G7" s="10">
        <v>1</v>
      </c>
      <c r="H7" s="13"/>
      <c r="I7" s="13"/>
      <c r="J7" s="11"/>
    </row>
    <row r="8" s="1" customFormat="1" ht="114" customHeight="1" outlineLevel="1" spans="1:15">
      <c r="A8" s="10">
        <v>5</v>
      </c>
      <c r="B8" s="10"/>
      <c r="C8" s="10" t="s">
        <v>24</v>
      </c>
      <c r="D8" s="11" t="s">
        <v>25</v>
      </c>
      <c r="E8" s="12" t="str">
        <f>_xlfn.DISPIMG("ID_9D345D4BB844480DA4DE77734096BC6B",1)</f>
        <v>=DISPIMG("ID_9D345D4BB844480DA4DE77734096BC6B",1)</v>
      </c>
      <c r="F8" s="10" t="s">
        <v>17</v>
      </c>
      <c r="G8" s="10">
        <v>1</v>
      </c>
      <c r="H8" s="13"/>
      <c r="I8" s="13"/>
      <c r="J8" s="11"/>
    </row>
    <row r="9" s="1" customFormat="1" ht="104" customHeight="1" outlineLevel="1" spans="1:15">
      <c r="A9" s="10">
        <v>6</v>
      </c>
      <c r="B9" s="10"/>
      <c r="C9" s="10" t="s">
        <v>26</v>
      </c>
      <c r="D9" s="11" t="s">
        <v>27</v>
      </c>
      <c r="E9" s="12" t="str">
        <f>_xlfn.DISPIMG("ID_262078088F4C4374A7B5C9B32BD2E42E",1)</f>
        <v>=DISPIMG("ID_262078088F4C4374A7B5C9B32BD2E42E",1)</v>
      </c>
      <c r="F9" s="10" t="s">
        <v>28</v>
      </c>
      <c r="G9" s="10">
        <v>1</v>
      </c>
      <c r="H9" s="13"/>
      <c r="I9" s="13"/>
      <c r="J9" s="11"/>
    </row>
    <row r="10" s="1" customFormat="1" ht="141" customHeight="1" outlineLevel="1" spans="1:15">
      <c r="A10" s="10">
        <v>7</v>
      </c>
      <c r="B10" s="10"/>
      <c r="C10" s="10" t="s">
        <v>29</v>
      </c>
      <c r="D10" s="11" t="s">
        <v>30</v>
      </c>
      <c r="E10" s="11" t="str">
        <f>_xlfn.DISPIMG("ID_4B37C9973FA946C6A84C016B4AF59DFF",1)</f>
        <v>=DISPIMG("ID_4B37C9973FA946C6A84C016B4AF59DFF",1)</v>
      </c>
      <c r="F10" s="10" t="s">
        <v>14</v>
      </c>
      <c r="G10" s="10">
        <v>1</v>
      </c>
      <c r="H10" s="13"/>
      <c r="I10" s="13"/>
      <c r="J10" s="11"/>
      <c r="M10" s="14"/>
      <c r="N10" s="14"/>
      <c r="O10" s="14"/>
    </row>
    <row r="11" s="1" customFormat="1" ht="162" customHeight="1" outlineLevel="1" spans="1:15">
      <c r="A11" s="10">
        <v>8</v>
      </c>
      <c r="B11" s="10"/>
      <c r="C11" s="10" t="s">
        <v>31</v>
      </c>
      <c r="D11" s="11" t="s">
        <v>19</v>
      </c>
      <c r="E11" s="11" t="str">
        <f>_xlfn.DISPIMG("ID_2616B40FC3B34F6182549377B79EBEBA",1)</f>
        <v>=DISPIMG("ID_2616B40FC3B34F6182549377B79EBEBA",1)</v>
      </c>
      <c r="F11" s="10" t="s">
        <v>20</v>
      </c>
      <c r="G11" s="10">
        <v>5.6</v>
      </c>
      <c r="H11" s="13"/>
      <c r="I11" s="13"/>
      <c r="J11" s="11"/>
    </row>
    <row r="12" s="1" customFormat="1" ht="122" customHeight="1" outlineLevel="1" spans="1:15">
      <c r="A12" s="10">
        <v>9</v>
      </c>
      <c r="B12" s="10" t="s">
        <v>32</v>
      </c>
      <c r="C12" s="10" t="s">
        <v>33</v>
      </c>
      <c r="D12" s="11" t="s">
        <v>34</v>
      </c>
      <c r="E12" s="15" t="str">
        <f>_xlfn.DISPIMG("ID_99BEAC6483384391BF039323133F6635",1)</f>
        <v>=DISPIMG("ID_99BEAC6483384391BF039323133F6635",1)</v>
      </c>
      <c r="F12" s="10" t="s">
        <v>17</v>
      </c>
      <c r="G12" s="10">
        <v>1</v>
      </c>
      <c r="H12" s="13"/>
      <c r="I12" s="13"/>
      <c r="J12" s="11"/>
    </row>
    <row r="13" s="1" customFormat="1" ht="122" customHeight="1" outlineLevel="1" spans="1:15">
      <c r="A13" s="10">
        <v>10</v>
      </c>
      <c r="B13" s="10"/>
      <c r="C13" s="10" t="s">
        <v>35</v>
      </c>
      <c r="D13" s="11" t="s">
        <v>36</v>
      </c>
      <c r="E13" s="15" t="str">
        <f>_xlfn.DISPIMG("ID_E9D6C23367C94202A3FCCC24D1CC7BE6",1)</f>
        <v>=DISPIMG("ID_E9D6C23367C94202A3FCCC24D1CC7BE6",1)</v>
      </c>
      <c r="F13" s="10" t="s">
        <v>37</v>
      </c>
      <c r="G13" s="10">
        <v>2</v>
      </c>
      <c r="H13" s="13"/>
      <c r="I13" s="13"/>
      <c r="J13" s="11"/>
    </row>
    <row r="14" s="1" customFormat="1" ht="140" customHeight="1" outlineLevel="1" spans="1:15">
      <c r="A14" s="10">
        <v>11</v>
      </c>
      <c r="B14" s="10" t="s">
        <v>38</v>
      </c>
      <c r="C14" s="10" t="s">
        <v>39</v>
      </c>
      <c r="D14" s="11" t="s">
        <v>40</v>
      </c>
      <c r="E14" s="11" t="str">
        <f>_xlfn.DISPIMG("ID_2DC02844FE6C4C0DBB30031C6700A543",1)</f>
        <v>=DISPIMG("ID_2DC02844FE6C4C0DBB30031C6700A543",1)</v>
      </c>
      <c r="F14" s="10" t="s">
        <v>14</v>
      </c>
      <c r="G14" s="10">
        <v>1</v>
      </c>
      <c r="H14" s="13"/>
      <c r="I14" s="13"/>
      <c r="J14" s="11"/>
    </row>
    <row r="15" s="1" customFormat="1" ht="140" customHeight="1" outlineLevel="1" spans="1:15">
      <c r="A15" s="10">
        <v>12</v>
      </c>
      <c r="B15" s="10"/>
      <c r="C15" s="10" t="s">
        <v>41</v>
      </c>
      <c r="D15" s="11" t="s">
        <v>42</v>
      </c>
      <c r="E15" s="12" t="str">
        <f>_xlfn.DISPIMG("ID_5DF1FDAD52A54C409DCEF520ACD80E45",1)</f>
        <v>=DISPIMG("ID_5DF1FDAD52A54C409DCEF520ACD80E45",1)</v>
      </c>
      <c r="F15" s="10" t="s">
        <v>28</v>
      </c>
      <c r="G15" s="10">
        <v>1</v>
      </c>
      <c r="H15" s="13"/>
      <c r="I15" s="13"/>
      <c r="J15" s="11"/>
      <c r="L15"/>
      <c r="M15" s="14"/>
      <c r="N15" s="14"/>
    </row>
    <row r="16" customFormat="1" ht="29" customHeight="1" spans="1:15">
      <c r="A16" s="8" t="s">
        <v>43</v>
      </c>
      <c r="B16" s="8"/>
      <c r="C16" s="8"/>
      <c r="D16" s="8"/>
      <c r="E16" s="8"/>
      <c r="F16" s="8"/>
      <c r="G16" s="8"/>
      <c r="H16" s="8"/>
      <c r="I16" s="9"/>
      <c r="J16" s="8"/>
    </row>
    <row r="17" s="1" customFormat="1" ht="84" customHeight="1" outlineLevel="1" spans="1:14">
      <c r="A17" s="10">
        <v>1</v>
      </c>
      <c r="B17" s="10" t="s">
        <v>11</v>
      </c>
      <c r="C17" s="10" t="s">
        <v>12</v>
      </c>
      <c r="D17" s="11" t="s">
        <v>13</v>
      </c>
      <c r="E17" s="12" t="str">
        <f>_xlfn.DISPIMG("ID_CC03050518984702AEA7169A0628BED7",1)</f>
        <v>=DISPIMG("ID_CC03050518984702AEA7169A0628BED7",1)</v>
      </c>
      <c r="F17" s="10" t="s">
        <v>14</v>
      </c>
      <c r="G17" s="10">
        <v>1</v>
      </c>
      <c r="H17" s="13"/>
      <c r="I17" s="13"/>
      <c r="J17" s="11"/>
    </row>
    <row r="18" s="1" customFormat="1" ht="115" customHeight="1" outlineLevel="1" spans="1:14">
      <c r="A18" s="10">
        <v>2</v>
      </c>
      <c r="B18" s="10"/>
      <c r="C18" s="10" t="s">
        <v>15</v>
      </c>
      <c r="D18" s="11" t="s">
        <v>16</v>
      </c>
      <c r="E18" s="11"/>
      <c r="F18" s="10" t="s">
        <v>17</v>
      </c>
      <c r="G18" s="10">
        <v>1</v>
      </c>
      <c r="H18" s="13"/>
      <c r="I18" s="13"/>
      <c r="J18" s="11"/>
    </row>
    <row r="19" s="1" customFormat="1" ht="165" customHeight="1" outlineLevel="1" spans="1:14">
      <c r="A19" s="10">
        <v>3</v>
      </c>
      <c r="B19" s="10"/>
      <c r="C19" s="10" t="s">
        <v>18</v>
      </c>
      <c r="D19" s="11" t="s">
        <v>19</v>
      </c>
      <c r="E19" s="11" t="str">
        <f>_xlfn.DISPIMG("ID_A93AF287E37445769EB0861E65109E93",1)</f>
        <v>=DISPIMG("ID_A93AF287E37445769EB0861E65109E93",1)</v>
      </c>
      <c r="F19" s="10" t="s">
        <v>20</v>
      </c>
      <c r="G19" s="10">
        <v>7.4</v>
      </c>
      <c r="H19" s="13"/>
      <c r="I19" s="13"/>
      <c r="J19" s="11"/>
    </row>
    <row r="20" s="1" customFormat="1" ht="134" customHeight="1" outlineLevel="1" spans="1:14">
      <c r="A20" s="10">
        <v>4</v>
      </c>
      <c r="B20" s="10" t="s">
        <v>44</v>
      </c>
      <c r="C20" s="10" t="s">
        <v>22</v>
      </c>
      <c r="D20" s="11" t="s">
        <v>23</v>
      </c>
      <c r="E20" s="12" t="str">
        <f>_xlfn.DISPIMG("ID_F81AA1AB0EE74E66815FB525BE8E9165",1)</f>
        <v>=DISPIMG("ID_F81AA1AB0EE74E66815FB525BE8E9165",1)</v>
      </c>
      <c r="F20" s="10" t="s">
        <v>17</v>
      </c>
      <c r="G20" s="10">
        <v>1</v>
      </c>
      <c r="H20" s="13"/>
      <c r="I20" s="13"/>
      <c r="J20" s="11"/>
    </row>
    <row r="21" s="1" customFormat="1" ht="121" customHeight="1" outlineLevel="1" spans="1:14">
      <c r="A21" s="10">
        <v>5</v>
      </c>
      <c r="B21" s="10"/>
      <c r="C21" s="10" t="s">
        <v>24</v>
      </c>
      <c r="D21" s="11" t="s">
        <v>25</v>
      </c>
      <c r="E21" s="12" t="str">
        <f>_xlfn.DISPIMG("ID_9D345D4BB844480DA4DE77734096BC6B",1)</f>
        <v>=DISPIMG("ID_9D345D4BB844480DA4DE77734096BC6B",1)</v>
      </c>
      <c r="F21" s="10" t="s">
        <v>17</v>
      </c>
      <c r="G21" s="10">
        <v>1</v>
      </c>
      <c r="H21" s="13"/>
      <c r="I21" s="13"/>
      <c r="J21" s="11"/>
    </row>
    <row r="22" s="1" customFormat="1" ht="100" customHeight="1" outlineLevel="1" spans="1:14">
      <c r="A22" s="10">
        <v>6</v>
      </c>
      <c r="B22" s="10"/>
      <c r="C22" s="10" t="s">
        <v>26</v>
      </c>
      <c r="D22" s="11" t="s">
        <v>27</v>
      </c>
      <c r="E22" s="12" t="str">
        <f>_xlfn.DISPIMG("ID_FE1F31ACB21F42E383C1362C7B4AAB3F",1)</f>
        <v>=DISPIMG("ID_FE1F31ACB21F42E383C1362C7B4AAB3F",1)</v>
      </c>
      <c r="F22" s="10" t="s">
        <v>28</v>
      </c>
      <c r="G22" s="10">
        <v>1</v>
      </c>
      <c r="H22" s="13"/>
      <c r="I22" s="13"/>
      <c r="J22" s="11"/>
    </row>
    <row r="23" s="1" customFormat="1" ht="131" customHeight="1" outlineLevel="1" spans="1:14">
      <c r="A23" s="10">
        <v>7</v>
      </c>
      <c r="B23" s="10"/>
      <c r="C23" s="10" t="s">
        <v>45</v>
      </c>
      <c r="D23" s="11" t="s">
        <v>30</v>
      </c>
      <c r="E23" s="11" t="str">
        <f>_xlfn.DISPIMG("ID_DFEC2CC1A64E4DDA8FBC63A222A0622C",1)</f>
        <v>=DISPIMG("ID_DFEC2CC1A64E4DDA8FBC63A222A0622C",1)</v>
      </c>
      <c r="F23" s="10" t="s">
        <v>14</v>
      </c>
      <c r="G23" s="10">
        <v>1</v>
      </c>
      <c r="H23" s="13"/>
      <c r="I23" s="13"/>
      <c r="J23" s="11"/>
    </row>
    <row r="24" s="1" customFormat="1" ht="213" customHeight="1" outlineLevel="1" spans="1:14">
      <c r="A24" s="10">
        <v>8</v>
      </c>
      <c r="B24" s="10"/>
      <c r="C24" s="10" t="s">
        <v>31</v>
      </c>
      <c r="D24" s="11" t="s">
        <v>19</v>
      </c>
      <c r="E24" s="11" t="str">
        <f>_xlfn.DISPIMG("ID_32DB54B388F3437284F915B7BC5D3EA5",1)</f>
        <v>=DISPIMG("ID_32DB54B388F3437284F915B7BC5D3EA5",1)</v>
      </c>
      <c r="F24" s="10" t="s">
        <v>20</v>
      </c>
      <c r="G24" s="10">
        <v>2</v>
      </c>
      <c r="H24" s="13"/>
      <c r="I24" s="13"/>
      <c r="J24" s="11"/>
    </row>
    <row r="25" s="1" customFormat="1" ht="117" customHeight="1" outlineLevel="1" spans="1:14">
      <c r="A25" s="10">
        <v>9</v>
      </c>
      <c r="B25" s="10" t="s">
        <v>46</v>
      </c>
      <c r="C25" s="10" t="s">
        <v>22</v>
      </c>
      <c r="D25" s="11" t="s">
        <v>23</v>
      </c>
      <c r="E25" s="12" t="str">
        <f>_xlfn.DISPIMG("ID_E0865BCF97354577ADB55994B0334BED",1)</f>
        <v>=DISPIMG("ID_E0865BCF97354577ADB55994B0334BED",1)</v>
      </c>
      <c r="F25" s="10" t="s">
        <v>17</v>
      </c>
      <c r="G25" s="10">
        <v>1</v>
      </c>
      <c r="H25" s="13"/>
      <c r="I25" s="13"/>
      <c r="J25" s="11"/>
    </row>
    <row r="26" s="1" customFormat="1" ht="102" customHeight="1" outlineLevel="1" spans="1:14">
      <c r="A26" s="10">
        <v>10</v>
      </c>
      <c r="B26" s="10"/>
      <c r="C26" s="10" t="s">
        <v>24</v>
      </c>
      <c r="D26" s="11" t="s">
        <v>25</v>
      </c>
      <c r="E26" s="12" t="str">
        <f>_xlfn.DISPIMG("ID_CD814A9A6F1B45229070FDFB74CFEC06",1)</f>
        <v>=DISPIMG("ID_CD814A9A6F1B45229070FDFB74CFEC06",1)</v>
      </c>
      <c r="F26" s="10" t="s">
        <v>17</v>
      </c>
      <c r="G26" s="10">
        <v>1</v>
      </c>
      <c r="H26" s="13"/>
      <c r="I26" s="13"/>
      <c r="J26" s="11"/>
    </row>
    <row r="27" s="1" customFormat="1" ht="96" customHeight="1" outlineLevel="1" spans="1:14">
      <c r="A27" s="10">
        <v>11</v>
      </c>
      <c r="B27" s="10"/>
      <c r="C27" s="10" t="s">
        <v>26</v>
      </c>
      <c r="D27" s="11" t="s">
        <v>27</v>
      </c>
      <c r="E27" s="12" t="str">
        <f>_xlfn.DISPIMG("ID_B558376CCFE3444A946C308DF4411BFF",1)</f>
        <v>=DISPIMG("ID_B558376CCFE3444A946C308DF4411BFF",1)</v>
      </c>
      <c r="F27" s="10" t="s">
        <v>28</v>
      </c>
      <c r="G27" s="10">
        <v>1</v>
      </c>
      <c r="H27" s="13"/>
      <c r="I27" s="13"/>
      <c r="J27" s="11"/>
    </row>
    <row r="28" s="1" customFormat="1" ht="131" customHeight="1" outlineLevel="1" spans="1:14">
      <c r="A28" s="10">
        <v>12</v>
      </c>
      <c r="B28" s="10"/>
      <c r="C28" s="10" t="s">
        <v>47</v>
      </c>
      <c r="D28" s="11" t="s">
        <v>30</v>
      </c>
      <c r="E28" s="11" t="str">
        <f>_xlfn.DISPIMG("ID_6F6B175D46C8461189E03441A7C0FBEB",1)</f>
        <v>=DISPIMG("ID_6F6B175D46C8461189E03441A7C0FBEB",1)</v>
      </c>
      <c r="F28" s="10" t="s">
        <v>48</v>
      </c>
      <c r="G28" s="10">
        <v>1</v>
      </c>
      <c r="H28" s="13"/>
      <c r="I28" s="13"/>
      <c r="J28" s="11"/>
      <c r="M28" s="14"/>
      <c r="N28" s="14"/>
    </row>
    <row r="29" s="1" customFormat="1" ht="226" customHeight="1" outlineLevel="1" spans="1:14">
      <c r="A29" s="10">
        <v>13</v>
      </c>
      <c r="B29" s="10"/>
      <c r="C29" s="10" t="s">
        <v>31</v>
      </c>
      <c r="D29" s="11" t="s">
        <v>19</v>
      </c>
      <c r="E29" s="11" t="str">
        <f>_xlfn.DISPIMG("ID_32DB54B388F3437284F915B7BC5D3EA5",1)</f>
        <v>=DISPIMG("ID_32DB54B388F3437284F915B7BC5D3EA5",1)</v>
      </c>
      <c r="F29" s="10" t="s">
        <v>20</v>
      </c>
      <c r="G29" s="10">
        <v>6</v>
      </c>
      <c r="H29" s="13"/>
      <c r="I29" s="13"/>
      <c r="J29" s="11"/>
    </row>
    <row r="30" s="1" customFormat="1" ht="112" customHeight="1" outlineLevel="1" spans="1:14">
      <c r="A30" s="10">
        <v>14</v>
      </c>
      <c r="B30" s="10" t="s">
        <v>32</v>
      </c>
      <c r="C30" s="10" t="s">
        <v>33</v>
      </c>
      <c r="D30" s="11" t="s">
        <v>49</v>
      </c>
      <c r="E30" s="15" t="str">
        <f>_xlfn.DISPIMG("ID_DFD8B4B26F96481EAC99AC8545B123BE",1)</f>
        <v>=DISPIMG("ID_DFD8B4B26F96481EAC99AC8545B123BE",1)</v>
      </c>
      <c r="F30" s="10" t="s">
        <v>17</v>
      </c>
      <c r="G30" s="10">
        <v>1</v>
      </c>
      <c r="H30" s="13"/>
      <c r="I30" s="13"/>
      <c r="J30" s="11"/>
    </row>
    <row r="31" s="1" customFormat="1" ht="112" customHeight="1" outlineLevel="1" spans="1:14">
      <c r="A31" s="10">
        <v>15</v>
      </c>
      <c r="B31" s="10"/>
      <c r="C31" s="10" t="s">
        <v>50</v>
      </c>
      <c r="D31" s="11" t="s">
        <v>36</v>
      </c>
      <c r="E31" s="15" t="str">
        <f>_xlfn.DISPIMG("ID_D40F20E8C74B462CB484CC6E78DE710F",1)</f>
        <v>=DISPIMG("ID_D40F20E8C74B462CB484CC6E78DE710F",1)</v>
      </c>
      <c r="F31" s="10" t="s">
        <v>14</v>
      </c>
      <c r="G31" s="10">
        <v>1</v>
      </c>
      <c r="H31" s="13"/>
      <c r="I31" s="13"/>
      <c r="J31" s="11"/>
    </row>
    <row r="32" s="1" customFormat="1" ht="100" customHeight="1" outlineLevel="1" spans="1:14">
      <c r="A32" s="10">
        <v>16</v>
      </c>
      <c r="B32" s="10" t="s">
        <v>38</v>
      </c>
      <c r="C32" s="10" t="s">
        <v>39</v>
      </c>
      <c r="D32" s="11" t="s">
        <v>40</v>
      </c>
      <c r="E32" s="11" t="str">
        <f>_xlfn.DISPIMG("ID_4DE7B496F39F4CD1869F87C3D8DAF8B8",1)</f>
        <v>=DISPIMG("ID_4DE7B496F39F4CD1869F87C3D8DAF8B8",1)</v>
      </c>
      <c r="F32" s="10" t="s">
        <v>14</v>
      </c>
      <c r="G32" s="10">
        <v>1</v>
      </c>
      <c r="H32" s="13"/>
      <c r="I32" s="13"/>
      <c r="J32" s="11"/>
    </row>
    <row r="33" s="1" customFormat="1" ht="143" customHeight="1" outlineLevel="1" spans="1:15">
      <c r="A33" s="10">
        <v>17</v>
      </c>
      <c r="B33" s="10"/>
      <c r="C33" s="10" t="s">
        <v>41</v>
      </c>
      <c r="D33" s="11" t="s">
        <v>42</v>
      </c>
      <c r="E33" s="12" t="str">
        <f>_xlfn.DISPIMG("ID_6D333AB2703B4D4783B7D7EE3B342338",1)</f>
        <v>=DISPIMG("ID_6D333AB2703B4D4783B7D7EE3B342338",1)</v>
      </c>
      <c r="F33" s="10" t="s">
        <v>28</v>
      </c>
      <c r="G33" s="10">
        <v>1</v>
      </c>
      <c r="H33" s="13"/>
      <c r="I33" s="13"/>
      <c r="J33" s="11"/>
      <c r="L33"/>
      <c r="M33" s="14"/>
      <c r="N33" s="14"/>
    </row>
    <row r="34" customFormat="1" ht="29" customHeight="1" spans="1:15">
      <c r="A34" s="8" t="s">
        <v>51</v>
      </c>
      <c r="B34" s="8"/>
      <c r="C34" s="8"/>
      <c r="D34" s="8"/>
      <c r="E34" s="8"/>
      <c r="F34" s="8"/>
      <c r="G34" s="8"/>
      <c r="H34" s="8"/>
      <c r="I34" s="9"/>
      <c r="J34" s="8"/>
    </row>
    <row r="35" customFormat="1" ht="75" customHeight="1" outlineLevel="1" spans="1:15">
      <c r="A35" s="10">
        <v>1</v>
      </c>
      <c r="B35" s="10" t="s">
        <v>11</v>
      </c>
      <c r="C35" s="10" t="s">
        <v>12</v>
      </c>
      <c r="D35" s="11" t="s">
        <v>13</v>
      </c>
      <c r="E35" s="12" t="str">
        <f>_xlfn.DISPIMG("ID_CA4CF8372E2844B396227EC4C037FEE4",1)</f>
        <v>=DISPIMG("ID_CA4CF8372E2844B396227EC4C037FEE4",1)</v>
      </c>
      <c r="F35" s="10" t="s">
        <v>14</v>
      </c>
      <c r="G35" s="10">
        <v>1</v>
      </c>
      <c r="H35" s="13"/>
      <c r="I35" s="13"/>
      <c r="J35" s="11"/>
      <c r="K35" s="1"/>
    </row>
    <row r="36" customFormat="1" ht="102" customHeight="1" outlineLevel="1" spans="1:15">
      <c r="A36" s="10">
        <v>2</v>
      </c>
      <c r="B36" s="10"/>
      <c r="C36" s="10" t="s">
        <v>15</v>
      </c>
      <c r="D36" s="11" t="s">
        <v>16</v>
      </c>
      <c r="E36" s="11"/>
      <c r="F36" s="10" t="s">
        <v>17</v>
      </c>
      <c r="G36" s="10">
        <v>1</v>
      </c>
      <c r="H36" s="13"/>
      <c r="I36" s="13"/>
      <c r="J36" s="11"/>
      <c r="K36" s="1"/>
    </row>
    <row r="37" customFormat="1" ht="231" customHeight="1" outlineLevel="1" spans="1:15">
      <c r="A37" s="10">
        <v>3</v>
      </c>
      <c r="B37" s="10"/>
      <c r="C37" s="10" t="s">
        <v>18</v>
      </c>
      <c r="D37" s="11" t="s">
        <v>19</v>
      </c>
      <c r="E37" s="11" t="str">
        <f>_xlfn.DISPIMG("ID_A93AF287E37445769EB0861E65109E93",1)</f>
        <v>=DISPIMG("ID_A93AF287E37445769EB0861E65109E93",1)</v>
      </c>
      <c r="F37" s="10" t="s">
        <v>20</v>
      </c>
      <c r="G37" s="10">
        <v>3.8</v>
      </c>
      <c r="H37" s="13"/>
      <c r="I37" s="13"/>
      <c r="J37" s="11"/>
      <c r="K37" s="1"/>
    </row>
    <row r="38" customFormat="1" ht="117" customHeight="1" outlineLevel="1" spans="1:15">
      <c r="A38" s="10">
        <v>4</v>
      </c>
      <c r="B38" s="10" t="s">
        <v>52</v>
      </c>
      <c r="C38" s="10" t="s">
        <v>22</v>
      </c>
      <c r="D38" s="11" t="s">
        <v>23</v>
      </c>
      <c r="E38" s="12" t="str">
        <f>_xlfn.DISPIMG("ID_8790AA25B95A40539882DC2881EE3FA3",1)</f>
        <v>=DISPIMG("ID_8790AA25B95A40539882DC2881EE3FA3",1)</v>
      </c>
      <c r="F38" s="10" t="s">
        <v>17</v>
      </c>
      <c r="G38" s="10">
        <v>1</v>
      </c>
      <c r="H38" s="13"/>
      <c r="I38" s="13"/>
      <c r="J38" s="11"/>
      <c r="K38" s="1"/>
    </row>
    <row r="39" customFormat="1" ht="117" customHeight="1" outlineLevel="1" spans="1:15">
      <c r="A39" s="10">
        <v>5</v>
      </c>
      <c r="B39" s="10"/>
      <c r="C39" s="10" t="s">
        <v>24</v>
      </c>
      <c r="D39" s="11" t="s">
        <v>25</v>
      </c>
      <c r="E39" s="12" t="str">
        <f>_xlfn.DISPIMG("ID_9D345D4BB844480DA4DE77734096BC6B",1)</f>
        <v>=DISPIMG("ID_9D345D4BB844480DA4DE77734096BC6B",1)</v>
      </c>
      <c r="F39" s="10" t="s">
        <v>17</v>
      </c>
      <c r="G39" s="10">
        <v>1</v>
      </c>
      <c r="H39" s="13"/>
      <c r="I39" s="13"/>
      <c r="J39" s="11"/>
      <c r="K39" s="1"/>
    </row>
    <row r="40" customFormat="1" ht="106" customHeight="1" outlineLevel="1" spans="1:15">
      <c r="A40" s="10">
        <v>6</v>
      </c>
      <c r="B40" s="10"/>
      <c r="C40" s="10" t="s">
        <v>26</v>
      </c>
      <c r="D40" s="11" t="s">
        <v>27</v>
      </c>
      <c r="E40" s="12" t="str">
        <f>_xlfn.DISPIMG("ID_8682E221CA624D4592AA1CF6BDA1FAA1",1)</f>
        <v>=DISPIMG("ID_8682E221CA624D4592AA1CF6BDA1FAA1",1)</v>
      </c>
      <c r="F40" s="10" t="s">
        <v>28</v>
      </c>
      <c r="G40" s="10">
        <v>1</v>
      </c>
      <c r="H40" s="13"/>
      <c r="I40" s="13"/>
      <c r="J40" s="11"/>
      <c r="K40" s="1"/>
    </row>
    <row r="41" customFormat="1" ht="140" customHeight="1" outlineLevel="1" spans="1:15">
      <c r="A41" s="10">
        <v>7</v>
      </c>
      <c r="B41" s="10"/>
      <c r="C41" s="10" t="s">
        <v>53</v>
      </c>
      <c r="D41" s="11" t="s">
        <v>30</v>
      </c>
      <c r="E41" s="11" t="str">
        <f>_xlfn.DISPIMG("ID_B6FA61B1BB9F4BC691382D1165C02B84",1)</f>
        <v>=DISPIMG("ID_B6FA61B1BB9F4BC691382D1165C02B84",1)</v>
      </c>
      <c r="F41" s="10" t="s">
        <v>14</v>
      </c>
      <c r="G41" s="10">
        <v>1</v>
      </c>
      <c r="H41" s="13"/>
      <c r="I41" s="13"/>
      <c r="J41" s="11"/>
      <c r="K41" s="1"/>
    </row>
    <row r="42" customFormat="1" ht="227" customHeight="1" outlineLevel="1" spans="1:15">
      <c r="A42" s="10">
        <v>8</v>
      </c>
      <c r="B42" s="10"/>
      <c r="C42" s="10" t="s">
        <v>54</v>
      </c>
      <c r="D42" s="11" t="s">
        <v>55</v>
      </c>
      <c r="E42" s="11" t="str">
        <f>_xlfn.DISPIMG("ID_CC840A45462B43DFBE45E25598229874",1)</f>
        <v>=DISPIMG("ID_CC840A45462B43DFBE45E25598229874",1)</v>
      </c>
      <c r="F42" s="10" t="s">
        <v>20</v>
      </c>
      <c r="G42" s="10">
        <v>1.2</v>
      </c>
      <c r="H42" s="13"/>
      <c r="I42" s="13"/>
      <c r="J42" s="11"/>
      <c r="K42" s="1"/>
    </row>
    <row r="43" customFormat="1" ht="121" customHeight="1" outlineLevel="1" spans="1:15">
      <c r="A43" s="10">
        <v>9</v>
      </c>
      <c r="B43" s="10" t="s">
        <v>32</v>
      </c>
      <c r="C43" s="10" t="s">
        <v>33</v>
      </c>
      <c r="D43" s="11" t="s">
        <v>34</v>
      </c>
      <c r="E43" s="15" t="str">
        <f>_xlfn.DISPIMG("ID_2B65101F7A4445CF93A6BF9C785ED0E0",1)</f>
        <v>=DISPIMG("ID_2B65101F7A4445CF93A6BF9C785ED0E0",1)</v>
      </c>
      <c r="F43" s="10" t="s">
        <v>17</v>
      </c>
      <c r="G43" s="10">
        <v>1</v>
      </c>
      <c r="H43" s="13"/>
      <c r="I43" s="13"/>
      <c r="J43" s="11"/>
      <c r="K43" s="1"/>
    </row>
    <row r="44" customFormat="1" ht="111" customHeight="1" outlineLevel="1" spans="1:15">
      <c r="A44" s="10">
        <v>10</v>
      </c>
      <c r="B44" s="10"/>
      <c r="C44" s="10" t="s">
        <v>35</v>
      </c>
      <c r="D44" s="11" t="s">
        <v>36</v>
      </c>
      <c r="E44" s="15" t="str">
        <f>_xlfn.DISPIMG("ID_58E1B29F7A7A4367BC0309B0AAD6D944",1)</f>
        <v>=DISPIMG("ID_58E1B29F7A7A4367BC0309B0AAD6D944",1)</v>
      </c>
      <c r="F44" s="10" t="s">
        <v>37</v>
      </c>
      <c r="G44" s="10">
        <v>2</v>
      </c>
      <c r="H44" s="13"/>
      <c r="I44" s="13"/>
      <c r="J44" s="11"/>
      <c r="K44" s="1"/>
    </row>
    <row r="45" customFormat="1" ht="144" customHeight="1" outlineLevel="1" spans="1:15">
      <c r="A45" s="10">
        <v>11</v>
      </c>
      <c r="B45" s="10" t="s">
        <v>38</v>
      </c>
      <c r="C45" s="10" t="s">
        <v>39</v>
      </c>
      <c r="D45" s="11" t="s">
        <v>40</v>
      </c>
      <c r="E45" s="11" t="str">
        <f>_xlfn.DISPIMG("ID_786AC559C3D24222968E9067DF7252E9",1)</f>
        <v>=DISPIMG("ID_786AC559C3D24222968E9067DF7252E9",1)</v>
      </c>
      <c r="F45" s="10" t="s">
        <v>14</v>
      </c>
      <c r="G45" s="10">
        <v>1</v>
      </c>
      <c r="H45" s="13"/>
      <c r="I45" s="13"/>
      <c r="J45" s="11"/>
      <c r="K45" s="1"/>
    </row>
    <row r="46" customFormat="1" ht="136" customHeight="1" outlineLevel="1" spans="1:15">
      <c r="A46" s="10">
        <v>12</v>
      </c>
      <c r="B46" s="10"/>
      <c r="C46" s="10" t="s">
        <v>41</v>
      </c>
      <c r="D46" s="11" t="s">
        <v>42</v>
      </c>
      <c r="E46" s="12" t="str">
        <f>_xlfn.DISPIMG("ID_73E93009E5974C18B7E3EA8C8F07CF2E",1)</f>
        <v>=DISPIMG("ID_73E93009E5974C18B7E3EA8C8F07CF2E",1)</v>
      </c>
      <c r="F46" s="10" t="s">
        <v>28</v>
      </c>
      <c r="G46" s="10">
        <v>1</v>
      </c>
      <c r="H46" s="13"/>
      <c r="I46" s="13"/>
      <c r="J46" s="11"/>
      <c r="K46" s="1"/>
      <c r="M46" s="14"/>
      <c r="N46" s="14"/>
      <c r="O46" s="14"/>
    </row>
  </sheetData>
  <mergeCells count="17">
    <mergeCell ref="A1:J1"/>
    <mergeCell ref="A3:G3"/>
    <mergeCell ref="A16:G16"/>
    <mergeCell ref="A34:G34"/>
    <mergeCell ref="B4:B6"/>
    <mergeCell ref="B7:B11"/>
    <mergeCell ref="B12:B13"/>
    <mergeCell ref="B14:B15"/>
    <mergeCell ref="B17:B19"/>
    <mergeCell ref="B20:B24"/>
    <mergeCell ref="B25:B29"/>
    <mergeCell ref="B30:B31"/>
    <mergeCell ref="B32:B33"/>
    <mergeCell ref="B35:B37"/>
    <mergeCell ref="B38:B42"/>
    <mergeCell ref="B43:B44"/>
    <mergeCell ref="B45:B46"/>
  </mergeCells>
  <pageMargins left="0.75" right="0.75" top="1" bottom="1" header="0.5" footer="0.5"/>
  <pageSetup paperSize="8" scale="74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2-全屋软装家具工程量清单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2026-05-30T16:59:00Z</dcterms:created>
  <dcterms:modified xsi:type="dcterms:W3CDTF">2026-06-30T08:07:55Z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{"Label":"1","ContentProducer":"001191110102MACQD9K64010000","ProduceID":"7645111938896481241","ReservedCode1":"","ContentPropagator":"","PropagateID":"","ReservedCode2":""}</vt:lpwstr>
  </property>
  <property fmtid="{D5CDD505-2E9C-101B-9397-08002B2CF9AE}" pid="3" name="ICV">
    <vt:lpwstr>1F6C0BB282A64FC2B5C6F225B6FEF858_13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